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g" ContentType="image/jpe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workbookProtection lockRevision="false" lockStructure="true" lockWindows="false"/>
  <bookViews>
    <workbookView activeTab="0" autoFilterDateGrouping="true" firstSheet="0" minimized="false" showHorizontalScroll="true" showSheetTabs="true" showVerticalScroll="true" tabRatio="600" visibility="visible"/>
  </bookViews>
  <sheets>
    <sheet name="Instructions" sheetId="1" r:id="rId4"/>
    <sheet name="Summary" sheetId="2" r:id="rId5"/>
    <sheet name="1" sheetId="3" r:id="rId6"/>
    <sheet name="2" sheetId="4" r:id="rId7"/>
    <sheet name="Response Options (hidden)" sheetId="5" state="veryHidden" r:id="rId8"/>
  </sheets>
  <definedNames/>
  <calcPr calcId="999999" calcMode="auto" calcCompleted="0" fullCalcOnLoad="1" forceFullCalc="1"/>
</workbook>
</file>

<file path=xl/sharedStrings.xml><?xml version="1.0" encoding="utf-8"?>
<sst xmlns="http://schemas.openxmlformats.org/spreadsheetml/2006/main" uniqueCount="46">
  <si>
    <t>APPENDIX 2 – SUPPLEMENTARY BID (QUESTIONNAIRE) (Q-49GR)</t>
  </si>
  <si>
    <t>Instructions</t>
  </si>
  <si>
    <t>- The Summary worksheet displays your overall progress for the questionnaire.
- The worksheets numbered from 1 to N represent question sets.
- For each question set, select a response from the dropdown (if applicable) and enter a response comment for each question in the table.
- If specific instructions have been provided for a given subset, they will appear as a tooltip for a purple cell. Mouse-over to review them.
- When pasting content, please use Paste Special as Text without any formatting.
- You can only submit text based responses, please do not use special characters like emojis.
- Please do not change the structure of any of the worksheets. Changing the structure will invalidate your submission.
- Any additional information outside of the given structure of the worksheets will not be visible to the purchaser.
- Please do not save this file in a different format. Saving this file in a different format will invalidate your submission.
- Please do not use Excel formulas in your responses.
- Please follow the instructions provided along with this file to submit it back to Bonfire.
- If you have any questions regarding the content of this file, please contact the appropriate purchaser.
- If you have any technical problems, please contact Bonfire at Support@GoBonfire.com.</t>
  </si>
  <si>
    <t>ccb4a4846e9dbfdc73535ae83658b6a4ff85690526ea72fe262156b6f74cb167ada484a1a604196a8d1d3718c60bdf82f634d3ab8a32e6b9df9131d376b2ba797XSwYPUTFeZT/Abr6IDWr7Vw4b9vL0AoWiJEXKrodFFU/0KIyyjnqNFvETai5lOq</t>
  </si>
  <si>
    <t>Summary</t>
  </si>
  <si>
    <t>Question Set</t>
  </si>
  <si>
    <t>Questions</t>
  </si>
  <si>
    <t>Hide Me</t>
  </si>
  <si>
    <t>% Complete</t>
  </si>
  <si>
    <t>Progress</t>
  </si>
  <si>
    <t>Total</t>
  </si>
  <si>
    <t>Question Set 1: LIST OF PROPOSED SUBCONTRACTORS, SUPPLIERS AND PRODUCTS</t>
  </si>
  <si>
    <t>Question Set 1 Instructions</t>
  </si>
  <si>
    <t>The name of each proposed subcontractor or supplier must be given in the following list. If the Bidder proposes to sublet a part of the work, which is not listed below, the subtrade and the proposed subcontractor’s name shall be added to the list.
Failure to supply name of proposed subcontractor and product at the time of the bid shall indicate that work will be performed by the bidding contractor’s own forces. Subcontractors not proposed at the time of bid shall not be permitted to perform work in this contract without the Consultant’s/PDSB's approval.</t>
  </si>
  <si>
    <t>#</t>
  </si>
  <si>
    <t>Question</t>
  </si>
  <si>
    <t>Response</t>
  </si>
  <si>
    <t>Comment</t>
  </si>
  <si>
    <t>1.0.1</t>
  </si>
  <si>
    <t xml:space="preserve">
Window Manufacturer
</t>
  </si>
  <si>
    <t>-</t>
  </si>
  <si>
    <t>1.0.2</t>
  </si>
  <si>
    <t xml:space="preserve">
Window Supplier
</t>
  </si>
  <si>
    <t>1.0.3</t>
  </si>
  <si>
    <t xml:space="preserve">
Window Installer
</t>
  </si>
  <si>
    <t>1.0.4</t>
  </si>
  <si>
    <t xml:space="preserve">
Glazing Manufacturer
</t>
  </si>
  <si>
    <t>1.0.5</t>
  </si>
  <si>
    <t xml:space="preserve">
Glazing Supplier
</t>
  </si>
  <si>
    <t>1.0.6</t>
  </si>
  <si>
    <t xml:space="preserve">
Glazier
</t>
  </si>
  <si>
    <t>1.0.7</t>
  </si>
  <si>
    <t xml:space="preserve">
Sealants
</t>
  </si>
  <si>
    <t>1.0.8</t>
  </si>
  <si>
    <t xml:space="preserve">
Sheet Metal Flashings
</t>
  </si>
  <si>
    <t>Question Set 2: Hourly Rates</t>
  </si>
  <si>
    <t>Question Set 2 Instructions</t>
  </si>
  <si>
    <t>AdditIonal work formally approved by the Board will be based on hourly rates listed below.  Hourly rates to apply to work completed during regular business hours, after hours, weekends and/or statutory holidays.  No other charges to apply.  HST is extra.</t>
  </si>
  <si>
    <t>2.0.1</t>
  </si>
  <si>
    <t xml:space="preserve">
General Labourer
</t>
  </si>
  <si>
    <t>2.0.2</t>
  </si>
  <si>
    <t xml:space="preserve">
Foreman/Superintendent
</t>
  </si>
  <si>
    <t>2.0.3</t>
  </si>
  <si>
    <t xml:space="preserve">
Window Installer/Glazier
</t>
  </si>
  <si>
    <t>2.0.4</t>
  </si>
  <si>
    <t xml:space="preserve">
Sealant Applicator/Caulker
</t>
  </si>
</sst>
</file>

<file path=xl/styles.xml><?xml version="1.0" encoding="utf-8"?>
<styleSheet xmlns="http://schemas.openxmlformats.org/spreadsheetml/2006/main" xml:space="preserve">
  <numFmts count="4">
    <numFmt numFmtId="164" formatCode="0\ &quot;Questions&quot;"/>
    <numFmt numFmtId="165" formatCode="0\ &quot;pts&quot;"/>
    <numFmt numFmtId="166" formatCode="0.00%\ &quot;Complete&quot;"/>
    <numFmt numFmtId="167" formatCode="&quot;The comment must be left blank for this response&quot;"/>
  </numFmts>
  <fonts count="6">
    <font>
      <b val="0"/>
      <i val="0"/>
      <strike val="0"/>
      <u val="none"/>
      <sz val="12"/>
      <color rgb="FF000000"/>
      <name val="Arial"/>
    </font>
    <font>
      <b val="1"/>
      <i val="0"/>
      <strike val="0"/>
      <u val="none"/>
      <sz val="22"/>
      <color rgb="40404040"/>
      <name val="Arial"/>
    </font>
    <font>
      <b val="1"/>
      <i val="0"/>
      <strike val="0"/>
      <u val="none"/>
      <sz val="14"/>
      <color rgb="40404040"/>
      <name val="Arial"/>
    </font>
    <font>
      <b val="1"/>
      <i val="0"/>
      <strike val="0"/>
      <u val="none"/>
      <sz val="12"/>
      <color rgb="FFFFFFFF"/>
      <name val="Arial"/>
    </font>
    <font>
      <b val="1"/>
      <i val="0"/>
      <strike val="0"/>
      <u val="none"/>
      <sz val="14"/>
      <color rgb="FFFFFFFF"/>
      <name val="Arial"/>
    </font>
    <font>
      <b val="0"/>
      <i val="0"/>
      <strike val="0"/>
      <u val="none"/>
      <sz val="12"/>
      <color rgb="FFFFFFFF"/>
      <name val="Arial"/>
    </font>
  </fonts>
  <fills count="6">
    <fill>
      <patternFill patternType="none"/>
    </fill>
    <fill>
      <patternFill patternType="gray125"/>
    </fill>
    <fill>
      <patternFill patternType="solid">
        <fgColor rgb="FFFFFFFF"/>
        <bgColor rgb="FF000000"/>
      </patternFill>
    </fill>
    <fill>
      <patternFill patternType="solid">
        <fgColor rgb="f2f2f2f2"/>
        <bgColor rgb="FF000000"/>
      </patternFill>
    </fill>
    <fill>
      <patternFill patternType="solid">
        <fgColor rgb="ff5fadcf"/>
        <bgColor rgb="FF000000"/>
      </patternFill>
    </fill>
    <fill>
      <patternFill patternType="solid">
        <fgColor rgb="ff548ba1"/>
        <bgColor rgb="FF000000"/>
      </patternFill>
    </fill>
  </fills>
  <borders count="21">
    <border/>
    <border>
      <left style="thin">
        <color rgb="bfbfbfbf"/>
      </left>
      <right style="dotted">
        <color rgb="bfbfbfbf"/>
      </right>
      <top style="thin">
        <color rgb="bfbfbfbf"/>
      </top>
      <bottom style="thin">
        <color rgb="bfbfbfbf"/>
      </bottom>
    </border>
    <border>
      <left style="dotted">
        <color rgb="bfbfbfbf"/>
      </left>
      <right style="dotted">
        <color rgb="bfbfbfbf"/>
      </right>
      <top style="thin">
        <color rgb="bfbfbfbf"/>
      </top>
      <bottom style="thin">
        <color rgb="bfbfbfbf"/>
      </bottom>
    </border>
    <border>
      <left style="dotted">
        <color rgb="bfbfbfbf"/>
      </left>
      <right style="thin">
        <color rgb="bfbfbfbf"/>
      </right>
      <top style="thin">
        <color rgb="bfbfbfbf"/>
      </top>
      <bottom style="thin">
        <color rgb="bfbfbfbf"/>
      </bottom>
    </border>
    <border>
      <top style="medium">
        <color rgb="bfbfbfbf"/>
      </top>
    </border>
    <border>
      <left style="dotted">
        <color rgb="bfbfbfbf"/>
      </left>
      <top style="thin">
        <color rgb="bfbfbfbf"/>
      </top>
    </border>
    <border>
      <left style="dotted">
        <color rgb="bfbfbfbf"/>
      </left>
    </border>
    <border>
      <left style="dotted">
        <color rgb="bfbfbfbf"/>
      </left>
      <bottom style="thin">
        <color rgb="bfbfbfbf"/>
      </bottom>
    </border>
    <border>
      <top style="thin">
        <color rgb="bfbfbfbf"/>
      </top>
    </border>
    <border>
      <bottom style="thin">
        <color rgb="bfbfbfbf"/>
      </bottom>
    </border>
    <border>
      <right style="thin">
        <color rgb="bfbfbfbf"/>
      </right>
      <top style="thin">
        <color rgb="bfbfbfbf"/>
      </top>
    </border>
    <border>
      <right style="thin">
        <color rgb="bfbfbfbf"/>
      </right>
    </border>
    <border>
      <right style="thin">
        <color rgb="bfbfbfbf"/>
      </right>
      <bottom style="thin">
        <color rgb="bfbfbfbf"/>
      </bottom>
    </border>
    <border>
      <left style="thin">
        <color rgb="bfbfbfbf"/>
      </left>
      <top style="thin">
        <color rgb="bfbfbfbf"/>
      </top>
      <bottom style="thin">
        <color rgb="bfbfbfbf"/>
      </bottom>
    </border>
    <border>
      <top style="thin">
        <color rgb="bfbfbfbf"/>
      </top>
      <bottom style="thin">
        <color rgb="bfbfbfbf"/>
      </bottom>
    </border>
    <border>
      <right style="thin">
        <color rgb="bfbfbfbf"/>
      </right>
      <top style="thin">
        <color rgb="bfbfbfbf"/>
      </top>
      <bottom style="thin">
        <color rgb="bfbfbfbf"/>
      </bottom>
    </border>
    <border>
      <left style="thin">
        <color rgb="bfbfbfbf"/>
      </left>
      <right style="dotted">
        <color rgb="bfbfbfbf"/>
      </right>
      <top style="medium">
        <color rgb="bfbfbfbf"/>
      </top>
      <bottom style="thin">
        <color rgb="bfbfbfbf"/>
      </bottom>
    </border>
    <border>
      <left style="dotted">
        <color rgb="bfbfbfbf"/>
      </left>
      <right style="dotted">
        <color rgb="bfbfbfbf"/>
      </right>
      <top style="medium">
        <color rgb="bfbfbfbf"/>
      </top>
      <bottom style="thin">
        <color rgb="bfbfbfbf"/>
      </bottom>
    </border>
    <border>
      <left style="dotted">
        <color rgb="bfbfbfbf"/>
      </left>
      <top style="medium">
        <color rgb="bfbfbfbf"/>
      </top>
    </border>
    <border>
      <top style="medium">
        <color rgb="bfbfbfbf"/>
      </top>
    </border>
    <border>
      <right style="thin">
        <color rgb="bfbfbfbf"/>
      </right>
      <top style="medium">
        <color rgb="bfbfbfbf"/>
      </top>
    </border>
  </borders>
  <cellStyleXfs count="1">
    <xf numFmtId="0" fontId="0" fillId="0" borderId="0"/>
  </cellStyleXfs>
  <cellXfs count="45">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1">
      <alignment horizontal="left" vertical="center" textRotation="0" wrapText="true" shrinkToFit="false"/>
    </xf>
    <xf xfId="0" fontId="1" numFmtId="0" fillId="2" borderId="0" applyFont="1" applyNumberFormat="0" applyFill="0" applyBorder="0" applyAlignment="1">
      <alignment horizontal="left" vertical="center" textRotation="0" wrapText="false" shrinkToFit="false"/>
    </xf>
    <xf xfId="0" fontId="0" numFmtId="0" fillId="3" borderId="0" applyFont="0" applyNumberFormat="0" applyFill="1" applyBorder="0" applyAlignment="1">
      <alignment horizontal="general" vertical="center" textRotation="0" wrapText="true" shrinkToFit="false"/>
    </xf>
    <xf xfId="0" fontId="0" numFmtId="0" fillId="3" borderId="1" applyFont="0" applyNumberFormat="0" applyFill="1" applyBorder="1" applyAlignment="1">
      <alignment horizontal="center" vertical="center" textRotation="0" wrapText="false" shrinkToFit="false"/>
    </xf>
    <xf xfId="0" fontId="0" numFmtId="0" fillId="3" borderId="2" applyFont="0" applyNumberFormat="0" applyFill="1" applyBorder="1" applyAlignment="1">
      <alignment horizontal="center" vertical="center" textRotation="0" wrapText="false" shrinkToFit="false"/>
    </xf>
    <xf xfId="0" fontId="2" numFmtId="0" fillId="2" borderId="0" applyFont="1" applyNumberFormat="0" applyFill="0" applyBorder="0" applyAlignment="1">
      <alignment horizontal="left" vertical="center" textRotation="0" wrapText="false" shrinkToFit="false"/>
    </xf>
    <xf xfId="0" fontId="0" numFmtId="0" fillId="2" borderId="0" applyFont="0" applyNumberFormat="0" applyFill="0" applyBorder="0" applyAlignment="1">
      <alignment horizontal="general" vertical="top" textRotation="0" wrapText="true" shrinkToFit="false"/>
    </xf>
    <xf xfId="0" fontId="3" numFmtId="0" fillId="4" borderId="0" applyFont="1" applyNumberFormat="0" applyFill="1" applyBorder="0" applyAlignment="1">
      <alignment horizontal="center" vertical="center" textRotation="0" wrapText="true" shrinkToFit="false"/>
    </xf>
    <xf xfId="0" fontId="3" numFmtId="0" fillId="5" borderId="0" applyFont="1" applyNumberFormat="0" applyFill="1" applyBorder="0" applyAlignment="1">
      <alignment horizontal="center" vertical="center" textRotation="0" wrapText="true" shrinkToFit="false"/>
    </xf>
    <xf xfId="0" fontId="0" numFmtId="49" fillId="3" borderId="2" applyFont="0" applyNumberFormat="1" applyFill="1" applyBorder="1" applyAlignment="1" applyProtection="true">
      <alignment horizontal="center" vertical="center" textRotation="0" wrapText="true" shrinkToFit="false"/>
      <protection locked="false"/>
    </xf>
    <xf xfId="0" fontId="0" numFmtId="49" fillId="3" borderId="3" applyFont="0" applyNumberFormat="1" applyFill="1" applyBorder="1" applyAlignment="1" applyProtection="true">
      <alignment horizontal="left" vertical="center" textRotation="0" wrapText="true" shrinkToFit="false" indent="1"/>
      <protection locked="false"/>
    </xf>
    <xf xfId="0" fontId="4" numFmtId="164" fillId="4" borderId="4" applyFont="1" applyNumberFormat="1" applyFill="1" applyBorder="1" applyAlignment="1">
      <alignment horizontal="center" vertical="center" textRotation="0" wrapText="false" shrinkToFit="false"/>
    </xf>
    <xf xfId="0" fontId="4" numFmtId="0" fillId="4" borderId="4" applyFont="1" applyNumberFormat="0" applyFill="1" applyBorder="1" applyAlignment="1">
      <alignment horizontal="center" vertical="center" textRotation="0" wrapText="false" shrinkToFit="false"/>
    </xf>
    <xf xfId="0" fontId="4" numFmtId="165" fillId="4" borderId="4" applyFont="1" applyNumberFormat="1" applyFill="1" applyBorder="1" applyAlignment="1">
      <alignment horizontal="center" vertical="center" textRotation="0" wrapText="false" shrinkToFit="false"/>
    </xf>
    <xf xfId="0" fontId="4" numFmtId="166" fillId="4" borderId="4" applyFont="1" applyNumberFormat="1" applyFill="1" applyBorder="1" applyAlignment="1">
      <alignment horizontal="center" vertical="center" textRotation="0" wrapText="false" shrinkToFit="false"/>
    </xf>
    <xf xfId="0" fontId="0" numFmtId="0" fillId="3" borderId="2" applyFont="0" applyNumberFormat="0" applyFill="1" applyBorder="1" applyAlignment="1">
      <alignment horizontal="left" vertical="center" textRotation="0" wrapText="true" shrinkToFit="false" indent="1"/>
    </xf>
    <xf xfId="0" fontId="0" numFmtId="167" fillId="2" borderId="0" applyFont="0" applyNumberFormat="1" applyFill="0" applyBorder="0" applyAlignment="1">
      <alignment horizontal="general" vertical="center" textRotation="0" wrapText="true" shrinkToFit="true" indent="1"/>
    </xf>
    <xf xfId="0" fontId="5" numFmtId="0" fillId="3" borderId="5" applyFont="1" applyNumberFormat="0" applyFill="1" applyBorder="1" applyAlignment="1">
      <alignment horizontal="center" vertical="center" textRotation="0" wrapText="false" shrinkToFit="false"/>
    </xf>
    <xf xfId="0" fontId="5" numFmtId="0" fillId="3" borderId="6" applyFont="1" applyNumberFormat="0" applyFill="1" applyBorder="1" applyAlignment="1">
      <alignment horizontal="center" vertical="center" textRotation="0" wrapText="false" shrinkToFit="false"/>
    </xf>
    <xf xfId="0" fontId="5" numFmtId="0" fillId="3" borderId="7" applyFont="1" applyNumberFormat="0" applyFill="1" applyBorder="1" applyAlignment="1">
      <alignment horizontal="center" vertical="center" textRotation="0" wrapText="false" shrinkToFit="false"/>
    </xf>
    <xf xfId="0" fontId="5" numFmtId="0" fillId="3" borderId="8" applyFont="1" applyNumberFormat="0" applyFill="1" applyBorder="1" applyAlignment="1">
      <alignment horizontal="center" vertical="center" textRotation="0" wrapText="false" shrinkToFit="false"/>
    </xf>
    <xf xfId="0" fontId="5" numFmtId="0" fillId="3" borderId="9" applyFont="1" applyNumberFormat="0" applyFill="1" applyBorder="1" applyAlignment="1">
      <alignment horizontal="center" vertical="center" textRotation="0" wrapText="false" shrinkToFit="false"/>
    </xf>
    <xf xfId="0" fontId="5" numFmtId="0" fillId="3" borderId="10" applyFont="1" applyNumberFormat="0" applyFill="1" applyBorder="1" applyAlignment="1">
      <alignment horizontal="center" vertical="center" textRotation="0" wrapText="false" shrinkToFit="false"/>
    </xf>
    <xf xfId="0" fontId="5" numFmtId="0" fillId="3" borderId="11" applyFont="1" applyNumberFormat="0" applyFill="1" applyBorder="1" applyAlignment="1">
      <alignment horizontal="center" vertical="center" textRotation="0" wrapText="false" shrinkToFit="false"/>
    </xf>
    <xf xfId="0" fontId="5" numFmtId="0" fillId="3" borderId="12" applyFont="1" applyNumberFormat="0" applyFill="1" applyBorder="1" applyAlignment="1">
      <alignment horizontal="center" vertical="center" textRotation="0" wrapText="false" shrinkToFit="false"/>
    </xf>
    <xf xfId="0" fontId="5" numFmtId="0" fillId="3" borderId="13" applyFont="1" applyNumberFormat="0" applyFill="1" applyBorder="1" applyAlignment="1">
      <alignment horizontal="center" vertical="center" textRotation="0" wrapText="false" shrinkToFit="false"/>
    </xf>
    <xf xfId="0" fontId="5" numFmtId="0" fillId="3" borderId="14" applyFont="1" applyNumberFormat="0" applyFill="1" applyBorder="1" applyAlignment="1">
      <alignment horizontal="center" vertical="center" textRotation="0" wrapText="false" shrinkToFit="false"/>
    </xf>
    <xf xfId="0" fontId="5" numFmtId="0" fillId="3" borderId="15" applyFont="1" applyNumberFormat="0" applyFill="1" applyBorder="1" applyAlignment="1">
      <alignment horizontal="center" vertical="center" textRotation="0" wrapText="false" shrinkToFit="false"/>
    </xf>
    <xf xfId="0" fontId="4" numFmtId="0" fillId="4" borderId="16" applyFont="1" applyNumberFormat="0" applyFill="1" applyBorder="1" applyAlignment="1">
      <alignment horizontal="center" vertical="center" textRotation="0" wrapText="false" shrinkToFit="false"/>
    </xf>
    <xf xfId="0" fontId="4" numFmtId="0" fillId="4" borderId="1" applyFont="1" applyNumberFormat="0" applyFill="1" applyBorder="1" applyAlignment="1">
      <alignment horizontal="center" vertical="center" textRotation="0" wrapText="false" shrinkToFit="false"/>
    </xf>
    <xf xfId="0" fontId="4" numFmtId="0" fillId="4" borderId="17" applyFont="1" applyNumberFormat="0" applyFill="1" applyBorder="1" applyAlignment="1">
      <alignment horizontal="center" vertical="center" textRotation="0" wrapText="false" shrinkToFit="false"/>
    </xf>
    <xf xfId="0" fontId="4" numFmtId="0" fillId="4" borderId="18" applyFont="1" applyNumberFormat="0" applyFill="1" applyBorder="1" applyAlignment="1">
      <alignment horizontal="center" vertical="center" textRotation="0" wrapText="false" shrinkToFit="false"/>
    </xf>
    <xf xfId="0" fontId="4" numFmtId="0" fillId="4" borderId="19" applyFont="1" applyNumberFormat="0" applyFill="1" applyBorder="1" applyAlignment="1">
      <alignment horizontal="center" vertical="center" textRotation="0" wrapText="false" shrinkToFit="false"/>
    </xf>
    <xf xfId="0" fontId="4" numFmtId="0" fillId="4" borderId="2" applyFont="1" applyNumberFormat="0" applyFill="1" applyBorder="1" applyAlignment="1">
      <alignment horizontal="center" vertical="center" textRotation="0" wrapText="false" shrinkToFit="false"/>
    </xf>
    <xf xfId="0" fontId="4" numFmtId="0" fillId="4" borderId="6" applyFont="1" applyNumberFormat="0" applyFill="1" applyBorder="1" applyAlignment="1">
      <alignment horizontal="center" vertical="center" textRotation="0" wrapText="false" shrinkToFit="false"/>
    </xf>
    <xf xfId="0" fontId="4" numFmtId="0" fillId="4" borderId="13" applyFont="1" applyNumberFormat="0" applyFill="1" applyBorder="1" applyAlignment="1">
      <alignment horizontal="center" vertical="center" textRotation="0" wrapText="false" shrinkToFit="false"/>
    </xf>
    <xf xfId="0" fontId="4" numFmtId="0" fillId="4" borderId="14" applyFont="1" applyNumberFormat="0" applyFill="1" applyBorder="1" applyAlignment="1">
      <alignment horizontal="center" vertical="center" textRotation="0" wrapText="false" shrinkToFit="false"/>
    </xf>
    <xf xfId="0" fontId="4" numFmtId="0" fillId="4" borderId="15" applyFont="1" applyNumberFormat="0" applyFill="1" applyBorder="1" applyAlignment="1">
      <alignment horizontal="center" vertical="center" textRotation="0" wrapText="false" shrinkToFit="false"/>
    </xf>
    <xf xfId="0" fontId="4" numFmtId="0" fillId="4" borderId="7" applyFont="1" applyNumberFormat="0" applyFill="1" applyBorder="1" applyAlignment="1">
      <alignment horizontal="center" vertical="center" textRotation="0" wrapText="false" shrinkToFit="false"/>
    </xf>
    <xf xfId="0" fontId="4" numFmtId="0" fillId="4" borderId="9" applyFont="1" applyNumberFormat="0" applyFill="1" applyBorder="1" applyAlignment="1">
      <alignment horizontal="center" vertical="center" textRotation="0" wrapText="false" shrinkToFit="false"/>
    </xf>
    <xf xfId="0" fontId="4" numFmtId="0" fillId="4" borderId="20" applyFont="1" applyNumberFormat="0" applyFill="1" applyBorder="1" applyAlignment="1">
      <alignment horizontal="center" vertical="center" textRotation="0" wrapText="false" shrinkToFit="false"/>
    </xf>
    <xf xfId="0" fontId="4" numFmtId="0" fillId="4" borderId="11" applyFont="1" applyNumberFormat="0" applyFill="1" applyBorder="1" applyAlignment="1">
      <alignment horizontal="center" vertical="center" textRotation="0" wrapText="false" shrinkToFit="false"/>
    </xf>
    <xf xfId="0" fontId="4" numFmtId="0" fillId="4" borderId="12" applyFont="1" applyNumberFormat="0" applyFill="1" applyBorder="1" applyAlignment="1">
      <alignment horizontal="center" vertical="center" textRotation="0" wrapText="false" shrinkToFit="false"/>
    </xf>
  </cellXfs>
  <cellStyles count="1">
    <cellStyle name="Normal" xfId="0" builtinId="0"/>
  </cellStyles>
  <dxfs count="15">
    <dxf>
      <font>
        <color rgb="ffc5efce"/>
      </font>
      <fill>
        <patternFill patternType="solid">
          <fgColor rgb="ffc5efce"/>
          <bgColor rgb="ffc5efce"/>
        </patternFill>
      </fill>
      <alignment/>
      <border/>
    </dxf>
    <dxf>
      <font>
        <color rgb="FFFFFFFF"/>
      </font>
      <fill>
        <patternFill patternType="solid">
          <fgColor rgb="FFFFFFFF"/>
          <bgColor rgb="FFFFFFFF"/>
        </patternFill>
      </fill>
      <alignment/>
      <border/>
    </dxf>
    <dxf>
      <font>
        <color rgb="ffc5efce"/>
      </font>
      <fill>
        <patternFill patternType="solid">
          <fgColor rgb="ffc5efce"/>
          <bgColor rgb="ffc5efce"/>
        </patternFill>
      </fill>
      <alignment/>
      <border/>
    </dxf>
    <dxf>
      <font>
        <color rgb="FFFFFFFF"/>
      </font>
      <fill>
        <patternFill patternType="solid">
          <fgColor rgb="FFFFFFFF"/>
          <bgColor rgb="FFFFFFFF"/>
        </patternFill>
      </fill>
      <alignment/>
      <border/>
    </dxf>
    <dxf>
      <font>
        <color rgb="ffc5efce"/>
      </font>
      <fill>
        <patternFill patternType="solid">
          <fgColor rgb="ffc5efce"/>
          <bgColor rgb="ffc5efce"/>
        </patternFill>
      </fill>
      <alignment/>
      <border/>
    </dxf>
    <dxf>
      <font>
        <color rgb="FFFFFFFF"/>
      </font>
      <fill>
        <patternFill patternType="solid">
          <fgColor rgb="FFFFFFFF"/>
          <bgColor rgb="FFFFFFFF"/>
        </patternFill>
      </fill>
      <alignment/>
      <border/>
    </dxf>
    <dxf>
      <font/>
      <numFmt numFmtId="164" formatCode="0.00%"/>
      <alignment/>
      <border/>
    </dxf>
    <dxf>
      <font/>
      <fill>
        <patternFill patternType="solid">
          <fgColor rgb="FFFFFFFF"/>
          <bgColor rgb="FFFFFFFF"/>
        </patternFill>
      </fill>
      <alignment/>
      <border/>
    </dxf>
    <dxf>
      <font>
        <color rgb="ffc5efce"/>
      </font>
      <fill>
        <patternFill patternType="solid">
          <fgColor rgb="ffc5efce"/>
          <bgColor rgb="ffc5efce"/>
        </patternFill>
      </fill>
      <alignment/>
      <border/>
    </dxf>
    <dxf>
      <font>
        <color rgb="fff7c6ce"/>
      </font>
      <fill>
        <patternFill patternType="solid">
          <fgColor rgb="fff7c6ce"/>
          <bgColor rgb="fff7c6ce"/>
        </patternFill>
      </fill>
      <alignment/>
      <border/>
    </dxf>
    <dxf>
      <font/>
      <fill>
        <patternFill patternType="solid">
          <fgColor rgb="FFFFFFFF"/>
          <bgColor rgb="FFFFFFFF"/>
        </patternFill>
      </fill>
      <alignment/>
      <border/>
    </dxf>
    <dxf>
      <font>
        <b val="0"/>
        <color rgb="ff404040"/>
      </font>
      <fill>
        <patternFill patternType="solid">
          <fgColor rgb="ffc5efce"/>
          <bgColor rgb="ffc5efce"/>
        </patternFill>
      </fill>
      <alignment horizontal="left" vertical="center"/>
      <border/>
    </dxf>
    <dxf>
      <font>
        <color rgb="ffc5efce"/>
      </font>
      <fill>
        <patternFill patternType="solid">
          <fgColor rgb="ffc5efce"/>
          <bgColor rgb="ffc5efce"/>
        </patternFill>
      </fill>
      <alignment/>
      <border/>
    </dxf>
    <dxf>
      <font>
        <color rgb="fff7c6ce"/>
      </font>
      <fill>
        <patternFill patternType="solid">
          <fgColor rgb="fff7c6ce"/>
          <bgColor rgb="fff7c6ce"/>
        </patternFill>
      </fill>
      <alignment/>
      <border/>
    </dxf>
    <dxf>
      <font>
        <b val="1"/>
        <color rgb="ff9C0006"/>
      </font>
      <fill>
        <patternFill patternType="solid">
          <fgColor rgb="fff7c6ce"/>
          <bgColor rgb="fff7c6ce"/>
        </patternFill>
      </fill>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a224f33f835f5d5865c6bd2bda776d7e.jp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2619375" cy="952500"/>
    <xdr:pic>
      <xdr:nvPicPr>
        <xdr:cNvPr id="1" name="Peel District School Board_Logo" descr="Peel District School Board"/>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ZZ702"/>
  <sheetViews>
    <sheetView tabSelected="1" workbookViewId="0" showGridLines="true" showRowColHeaders="0">
      <selection activeCell="B12" sqref="B12:E12"/>
    </sheetView>
  </sheetViews>
  <sheetFormatPr defaultRowHeight="14.4" outlineLevelRow="0" outlineLevelCol="0"/>
  <cols>
    <col min="702" max="702" width="9.10" hidden="true" style="0"/>
    <col min="2" max="2" width="25" customWidth="true" style="0"/>
    <col min="3" max="3" width="25" customWidth="true" style="0"/>
    <col min="4" max="4" width="25" customWidth="true" style="0"/>
    <col min="5" max="5" width="25" customWidth="true" style="0"/>
  </cols>
  <sheetData>
    <row r="2" spans="1:702">
      <c r="B2"/>
    </row>
    <row r="8" spans="1:702" customHeight="1" ht="64">
      <c r="B8" s="2" t="s">
        <v>0</v>
      </c>
    </row>
    <row r="10" spans="1:702">
      <c r="B10" s="3" t="s">
        <v>1</v>
      </c>
    </row>
    <row r="12" spans="1:702" customHeight="1" ht="432">
      <c r="B12" s="4" t="s">
        <v>2</v>
      </c>
      <c r="C12" s="4"/>
      <c r="D12" s="4"/>
      <c r="E12" s="4"/>
    </row>
    <row r="702" spans="1:702">
      <c r="ZZ702" s="1" t="s">
        <v>3</v>
      </c>
    </row>
  </sheetData>
  <sheetProtection password="E36C" sheet="true" objects="true" scenarios="true" formatCells="true" formatColumns="true" formatRows="true" insertColumns="true" insertRows="true" insertHyperlinks="false" deleteColumns="true" deleteRows="true" selectLockedCells="false" sort="true" autoFilter="true" pivotTables="true" selectUnlockedCells="false"/>
  <mergeCells>
    <mergeCell ref="B8:E8"/>
    <mergeCell ref="B12:E12"/>
  </mergeCell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F19"/>
  <sheetViews>
    <sheetView tabSelected="0" workbookViewId="0" showGridLines="true" showRowColHeaders="0">
      <pane ySplit="10" topLeftCell="A11" activePane="bottomLeft" state="frozen"/>
      <selection pane="bottomLeft" activeCell="BF11" sqref="BF11:BF19"/>
    </sheetView>
  </sheetViews>
  <sheetFormatPr defaultRowHeight="14.4" outlineLevelRow="0" outlineLevelCol="0"/>
  <cols>
    <col min="4" max="4" width="9.10" hidden="true" style="0"/>
    <col min="2" max="2" width="20" customWidth="true" style="0"/>
    <col min="3" max="3" width="20" customWidth="true" style="0"/>
    <col min="5" max="5" width="20" customWidth="true" style="0"/>
    <col min="6" max="6" width="2" customWidth="true" style="0"/>
    <col min="7" max="7" width="1" customWidth="true" style="0"/>
    <col min="8" max="8" width="1" customWidth="true" style="0"/>
    <col min="9" max="9" width="1" customWidth="true" style="0"/>
    <col min="10" max="10" width="1" customWidth="true" style="0"/>
    <col min="11" max="11" width="1" customWidth="true" style="0"/>
    <col min="12" max="12" width="1" customWidth="true" style="0"/>
    <col min="13" max="13" width="1" customWidth="true" style="0"/>
    <col min="14" max="14" width="1" customWidth="true" style="0"/>
    <col min="15" max="15" width="1" customWidth="true" style="0"/>
    <col min="16" max="16" width="1" customWidth="true" style="0"/>
    <col min="17" max="17" width="1" customWidth="true" style="0"/>
    <col min="18" max="18" width="1" customWidth="true" style="0"/>
    <col min="19" max="19" width="1" customWidth="true" style="0"/>
    <col min="20" max="20" width="1" customWidth="true" style="0"/>
    <col min="21" max="21" width="1" customWidth="true" style="0"/>
    <col min="22" max="22" width="1" customWidth="true" style="0"/>
    <col min="23" max="23" width="1" customWidth="true" style="0"/>
    <col min="24" max="24" width="1" customWidth="true" style="0"/>
    <col min="25" max="25" width="1" customWidth="true" style="0"/>
    <col min="26" max="26" width="1" customWidth="true" style="0"/>
    <col min="27" max="27" width="1" customWidth="true" style="0"/>
    <col min="28" max="28" width="1" customWidth="true" style="0"/>
    <col min="29" max="29" width="1" customWidth="true" style="0"/>
    <col min="30" max="30" width="1" customWidth="true" style="0"/>
    <col min="31" max="31" width="1" customWidth="true" style="0"/>
    <col min="32" max="32" width="1" customWidth="true" style="0"/>
    <col min="33" max="33" width="1" customWidth="true" style="0"/>
    <col min="34" max="34" width="1" customWidth="true" style="0"/>
    <col min="35" max="35" width="1" customWidth="true" style="0"/>
    <col min="36" max="36" width="1" customWidth="true" style="0"/>
    <col min="37" max="37" width="1" customWidth="true" style="0"/>
    <col min="38" max="38" width="1" customWidth="true" style="0"/>
    <col min="39" max="39" width="1" customWidth="true" style="0"/>
    <col min="40" max="40" width="1" customWidth="true" style="0"/>
    <col min="41" max="41" width="1" customWidth="true" style="0"/>
    <col min="42" max="42" width="1" customWidth="true" style="0"/>
    <col min="43" max="43" width="1" customWidth="true" style="0"/>
    <col min="44" max="44" width="1" customWidth="true" style="0"/>
    <col min="45" max="45" width="1" customWidth="true" style="0"/>
    <col min="46" max="46" width="1" customWidth="true" style="0"/>
    <col min="47" max="47" width="1" customWidth="true" style="0"/>
    <col min="48" max="48" width="1" customWidth="true" style="0"/>
    <col min="49" max="49" width="1" customWidth="true" style="0"/>
    <col min="50" max="50" width="1" customWidth="true" style="0"/>
    <col min="51" max="51" width="1" customWidth="true" style="0"/>
    <col min="52" max="52" width="1" customWidth="true" style="0"/>
    <col min="53" max="53" width="1" customWidth="true" style="0"/>
    <col min="54" max="54" width="1" customWidth="true" style="0"/>
    <col min="55" max="55" width="1" customWidth="true" style="0"/>
    <col min="56" max="56" width="1" customWidth="true" style="0"/>
    <col min="57" max="57" width="2" customWidth="true" style="0"/>
    <col min="58" max="58" width="5" customWidth="true" style="0"/>
  </cols>
  <sheetData>
    <row r="2" spans="1:58" hidden="true"/>
    <row r="3" spans="1:58" hidden="true"/>
    <row r="4" spans="1:58" hidden="true"/>
    <row r="5" spans="1:58" hidden="true"/>
    <row r="6" spans="1:58" hidden="true"/>
    <row r="7" spans="1:58" hidden="true"/>
    <row r="8" spans="1:58">
      <c r="B8" s="3" t="s">
        <v>4</v>
      </c>
    </row>
    <row r="10" spans="1:58" customHeight="1" ht="32">
      <c r="B10" s="9" t="s">
        <v>5</v>
      </c>
      <c r="C10" s="9" t="s">
        <v>6</v>
      </c>
      <c r="D10" s="9" t="s">
        <v>7</v>
      </c>
      <c r="E10" s="9" t="s">
        <v>8</v>
      </c>
      <c r="F10" s="9" t="s">
        <v>9</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row>
    <row r="11" spans="1:58">
      <c r="B11" s="5">
        <v>1</v>
      </c>
      <c r="C11" s="6" t="str">
        <f>'1'!C19</f>
        <v>0</v>
      </c>
      <c r="D11" s="6"/>
      <c r="E11" s="6" t="str">
        <f>'1'!F19</f>
        <v>0</v>
      </c>
      <c r="F11" s="19"/>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4"/>
      <c r="BF11" s="1" t="str">
        <f>E11 = 1</f>
        <v>0</v>
      </c>
    </row>
    <row r="12" spans="1:58">
      <c r="B12" s="5"/>
      <c r="C12" s="6"/>
      <c r="D12" s="6"/>
      <c r="E12" s="6"/>
      <c r="F12" s="20"/>
      <c r="G12" s="27" t="str">
        <f>E11 &gt;= 0.02</f>
        <v>0</v>
      </c>
      <c r="H12" s="28" t="str">
        <f>E11 &gt;= 0.04</f>
        <v>0</v>
      </c>
      <c r="I12" s="28" t="str">
        <f>E11 &gt;= 0.06</f>
        <v>0</v>
      </c>
      <c r="J12" s="28" t="str">
        <f>E11 &gt;= 0.08</f>
        <v>0</v>
      </c>
      <c r="K12" s="28" t="str">
        <f>E11 &gt;= 0.1</f>
        <v>0</v>
      </c>
      <c r="L12" s="28" t="str">
        <f>E11 &gt;= 0.12</f>
        <v>0</v>
      </c>
      <c r="M12" s="28" t="str">
        <f>E11 &gt;= 0.14</f>
        <v>0</v>
      </c>
      <c r="N12" s="28" t="str">
        <f>E11 &gt;= 0.16</f>
        <v>0</v>
      </c>
      <c r="O12" s="28" t="str">
        <f>E11 &gt;= 0.18</f>
        <v>0</v>
      </c>
      <c r="P12" s="28" t="str">
        <f>E11 &gt;= 0.2</f>
        <v>0</v>
      </c>
      <c r="Q12" s="28" t="str">
        <f>E11 &gt;= 0.22</f>
        <v>0</v>
      </c>
      <c r="R12" s="28" t="str">
        <f>E11 &gt;= 0.24</f>
        <v>0</v>
      </c>
      <c r="S12" s="28" t="str">
        <f>E11 &gt;= 0.26</f>
        <v>0</v>
      </c>
      <c r="T12" s="28" t="str">
        <f>E11 &gt;= 0.28</f>
        <v>0</v>
      </c>
      <c r="U12" s="28" t="str">
        <f>E11 &gt;= 0.3</f>
        <v>0</v>
      </c>
      <c r="V12" s="28" t="str">
        <f>E11 &gt;= 0.32</f>
        <v>0</v>
      </c>
      <c r="W12" s="28" t="str">
        <f>E11 &gt;= 0.34</f>
        <v>0</v>
      </c>
      <c r="X12" s="28" t="str">
        <f>E11 &gt;= 0.36</f>
        <v>0</v>
      </c>
      <c r="Y12" s="28" t="str">
        <f>E11 &gt;= 0.38</f>
        <v>0</v>
      </c>
      <c r="Z12" s="28" t="str">
        <f>E11 &gt;= 0.4</f>
        <v>0</v>
      </c>
      <c r="AA12" s="28" t="str">
        <f>E11 &gt;= 0.42</f>
        <v>0</v>
      </c>
      <c r="AB12" s="28" t="str">
        <f>E11 &gt;= 0.44</f>
        <v>0</v>
      </c>
      <c r="AC12" s="28" t="str">
        <f>E11 &gt;= 0.46</f>
        <v>0</v>
      </c>
      <c r="AD12" s="28" t="str">
        <f>E11 &gt;= 0.48</f>
        <v>0</v>
      </c>
      <c r="AE12" s="28" t="str">
        <f>E11 &gt;= 0.5</f>
        <v>0</v>
      </c>
      <c r="AF12" s="28" t="str">
        <f>E11 &gt;= 0.52</f>
        <v>0</v>
      </c>
      <c r="AG12" s="28" t="str">
        <f>E11 &gt;= 0.54</f>
        <v>0</v>
      </c>
      <c r="AH12" s="28" t="str">
        <f>E11 &gt;= 0.56</f>
        <v>0</v>
      </c>
      <c r="AI12" s="28" t="str">
        <f>E11 &gt;= 0.58</f>
        <v>0</v>
      </c>
      <c r="AJ12" s="28" t="str">
        <f>E11 &gt;= 0.6</f>
        <v>0</v>
      </c>
      <c r="AK12" s="28" t="str">
        <f>E11 &gt;= 0.62</f>
        <v>0</v>
      </c>
      <c r="AL12" s="28" t="str">
        <f>E11 &gt;= 0.64</f>
        <v>0</v>
      </c>
      <c r="AM12" s="28" t="str">
        <f>E11 &gt;= 0.66</f>
        <v>0</v>
      </c>
      <c r="AN12" s="28" t="str">
        <f>E11 &gt;= 0.68</f>
        <v>0</v>
      </c>
      <c r="AO12" s="28" t="str">
        <f>E11 &gt;= 0.7</f>
        <v>0</v>
      </c>
      <c r="AP12" s="28" t="str">
        <f>E11 &gt;= 0.72</f>
        <v>0</v>
      </c>
      <c r="AQ12" s="28" t="str">
        <f>E11 &gt;= 0.74</f>
        <v>0</v>
      </c>
      <c r="AR12" s="28" t="str">
        <f>E11 &gt;= 0.76</f>
        <v>0</v>
      </c>
      <c r="AS12" s="28" t="str">
        <f>E11 &gt;= 0.78</f>
        <v>0</v>
      </c>
      <c r="AT12" s="28" t="str">
        <f>E11 &gt;= 0.8</f>
        <v>0</v>
      </c>
      <c r="AU12" s="28" t="str">
        <f>E11 &gt;= 0.82</f>
        <v>0</v>
      </c>
      <c r="AV12" s="28" t="str">
        <f>E11 &gt;= 0.84</f>
        <v>0</v>
      </c>
      <c r="AW12" s="28" t="str">
        <f>E11 &gt;= 0.86</f>
        <v>0</v>
      </c>
      <c r="AX12" s="28" t="str">
        <f>E11 &gt;= 0.88</f>
        <v>0</v>
      </c>
      <c r="AY12" s="28" t="str">
        <f>E11 &gt;= 0.9</f>
        <v>0</v>
      </c>
      <c r="AZ12" s="28" t="str">
        <f>E11 &gt;= 0.92</f>
        <v>0</v>
      </c>
      <c r="BA12" s="28" t="str">
        <f>E11 &gt;= 0.94</f>
        <v>0</v>
      </c>
      <c r="BB12" s="28" t="str">
        <f>E11 &gt;= 0.96</f>
        <v>0</v>
      </c>
      <c r="BC12" s="28" t="str">
        <f>E11 &gt;= 0.98</f>
        <v>0</v>
      </c>
      <c r="BD12" s="29" t="str">
        <f>E11 &gt;= 1</f>
        <v>0</v>
      </c>
      <c r="BE12" s="25"/>
      <c r="BF12" s="1"/>
    </row>
    <row r="13" spans="1:58">
      <c r="B13" s="5"/>
      <c r="C13" s="6"/>
      <c r="D13" s="6"/>
      <c r="E13" s="6"/>
      <c r="F13" s="21"/>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6"/>
      <c r="BF13" s="1"/>
    </row>
    <row r="14" spans="1:58">
      <c r="B14" s="5">
        <v>2</v>
      </c>
      <c r="C14" s="6" t="str">
        <f>'2'!C15</f>
        <v>0</v>
      </c>
      <c r="D14" s="6"/>
      <c r="E14" s="6" t="str">
        <f>'2'!F15</f>
        <v>0</v>
      </c>
      <c r="F14" s="19"/>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4"/>
      <c r="BF14" s="1" t="str">
        <f>E14 = 1</f>
        <v>0</v>
      </c>
    </row>
    <row r="15" spans="1:58">
      <c r="B15" s="5"/>
      <c r="C15" s="6"/>
      <c r="D15" s="6"/>
      <c r="E15" s="6"/>
      <c r="F15" s="20"/>
      <c r="G15" s="27" t="str">
        <f>E14 &gt;= 0.02</f>
        <v>0</v>
      </c>
      <c r="H15" s="28" t="str">
        <f>E14 &gt;= 0.04</f>
        <v>0</v>
      </c>
      <c r="I15" s="28" t="str">
        <f>E14 &gt;= 0.06</f>
        <v>0</v>
      </c>
      <c r="J15" s="28" t="str">
        <f>E14 &gt;= 0.08</f>
        <v>0</v>
      </c>
      <c r="K15" s="28" t="str">
        <f>E14 &gt;= 0.1</f>
        <v>0</v>
      </c>
      <c r="L15" s="28" t="str">
        <f>E14 &gt;= 0.12</f>
        <v>0</v>
      </c>
      <c r="M15" s="28" t="str">
        <f>E14 &gt;= 0.14</f>
        <v>0</v>
      </c>
      <c r="N15" s="28" t="str">
        <f>E14 &gt;= 0.16</f>
        <v>0</v>
      </c>
      <c r="O15" s="28" t="str">
        <f>E14 &gt;= 0.18</f>
        <v>0</v>
      </c>
      <c r="P15" s="28" t="str">
        <f>E14 &gt;= 0.2</f>
        <v>0</v>
      </c>
      <c r="Q15" s="28" t="str">
        <f>E14 &gt;= 0.22</f>
        <v>0</v>
      </c>
      <c r="R15" s="28" t="str">
        <f>E14 &gt;= 0.24</f>
        <v>0</v>
      </c>
      <c r="S15" s="28" t="str">
        <f>E14 &gt;= 0.26</f>
        <v>0</v>
      </c>
      <c r="T15" s="28" t="str">
        <f>E14 &gt;= 0.28</f>
        <v>0</v>
      </c>
      <c r="U15" s="28" t="str">
        <f>E14 &gt;= 0.3</f>
        <v>0</v>
      </c>
      <c r="V15" s="28" t="str">
        <f>E14 &gt;= 0.32</f>
        <v>0</v>
      </c>
      <c r="W15" s="28" t="str">
        <f>E14 &gt;= 0.34</f>
        <v>0</v>
      </c>
      <c r="X15" s="28" t="str">
        <f>E14 &gt;= 0.36</f>
        <v>0</v>
      </c>
      <c r="Y15" s="28" t="str">
        <f>E14 &gt;= 0.38</f>
        <v>0</v>
      </c>
      <c r="Z15" s="28" t="str">
        <f>E14 &gt;= 0.4</f>
        <v>0</v>
      </c>
      <c r="AA15" s="28" t="str">
        <f>E14 &gt;= 0.42</f>
        <v>0</v>
      </c>
      <c r="AB15" s="28" t="str">
        <f>E14 &gt;= 0.44</f>
        <v>0</v>
      </c>
      <c r="AC15" s="28" t="str">
        <f>E14 &gt;= 0.46</f>
        <v>0</v>
      </c>
      <c r="AD15" s="28" t="str">
        <f>E14 &gt;= 0.48</f>
        <v>0</v>
      </c>
      <c r="AE15" s="28" t="str">
        <f>E14 &gt;= 0.5</f>
        <v>0</v>
      </c>
      <c r="AF15" s="28" t="str">
        <f>E14 &gt;= 0.52</f>
        <v>0</v>
      </c>
      <c r="AG15" s="28" t="str">
        <f>E14 &gt;= 0.54</f>
        <v>0</v>
      </c>
      <c r="AH15" s="28" t="str">
        <f>E14 &gt;= 0.56</f>
        <v>0</v>
      </c>
      <c r="AI15" s="28" t="str">
        <f>E14 &gt;= 0.58</f>
        <v>0</v>
      </c>
      <c r="AJ15" s="28" t="str">
        <f>E14 &gt;= 0.6</f>
        <v>0</v>
      </c>
      <c r="AK15" s="28" t="str">
        <f>E14 &gt;= 0.62</f>
        <v>0</v>
      </c>
      <c r="AL15" s="28" t="str">
        <f>E14 &gt;= 0.64</f>
        <v>0</v>
      </c>
      <c r="AM15" s="28" t="str">
        <f>E14 &gt;= 0.66</f>
        <v>0</v>
      </c>
      <c r="AN15" s="28" t="str">
        <f>E14 &gt;= 0.68</f>
        <v>0</v>
      </c>
      <c r="AO15" s="28" t="str">
        <f>E14 &gt;= 0.7</f>
        <v>0</v>
      </c>
      <c r="AP15" s="28" t="str">
        <f>E14 &gt;= 0.72</f>
        <v>0</v>
      </c>
      <c r="AQ15" s="28" t="str">
        <f>E14 &gt;= 0.74</f>
        <v>0</v>
      </c>
      <c r="AR15" s="28" t="str">
        <f>E14 &gt;= 0.76</f>
        <v>0</v>
      </c>
      <c r="AS15" s="28" t="str">
        <f>E14 &gt;= 0.78</f>
        <v>0</v>
      </c>
      <c r="AT15" s="28" t="str">
        <f>E14 &gt;= 0.8</f>
        <v>0</v>
      </c>
      <c r="AU15" s="28" t="str">
        <f>E14 &gt;= 0.82</f>
        <v>0</v>
      </c>
      <c r="AV15" s="28" t="str">
        <f>E14 &gt;= 0.84</f>
        <v>0</v>
      </c>
      <c r="AW15" s="28" t="str">
        <f>E14 &gt;= 0.86</f>
        <v>0</v>
      </c>
      <c r="AX15" s="28" t="str">
        <f>E14 &gt;= 0.88</f>
        <v>0</v>
      </c>
      <c r="AY15" s="28" t="str">
        <f>E14 &gt;= 0.9</f>
        <v>0</v>
      </c>
      <c r="AZ15" s="28" t="str">
        <f>E14 &gt;= 0.92</f>
        <v>0</v>
      </c>
      <c r="BA15" s="28" t="str">
        <f>E14 &gt;= 0.94</f>
        <v>0</v>
      </c>
      <c r="BB15" s="28" t="str">
        <f>E14 &gt;= 0.96</f>
        <v>0</v>
      </c>
      <c r="BC15" s="28" t="str">
        <f>E14 &gt;= 0.98</f>
        <v>0</v>
      </c>
      <c r="BD15" s="29" t="str">
        <f>E14 &gt;= 1</f>
        <v>0</v>
      </c>
      <c r="BE15" s="25"/>
      <c r="BF15" s="1"/>
    </row>
    <row r="16" spans="1:58">
      <c r="B16" s="5"/>
      <c r="C16" s="6"/>
      <c r="D16" s="6"/>
      <c r="E16" s="6"/>
      <c r="F16" s="21"/>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6"/>
      <c r="BF16" s="1"/>
    </row>
    <row r="17" spans="1:58">
      <c r="B17" s="30" t="s">
        <v>10</v>
      </c>
      <c r="C17" s="32" t="str">
        <f>SUM(C11:C16)</f>
        <v>0</v>
      </c>
      <c r="D17" s="32"/>
      <c r="E17" s="32" t="str">
        <f>IF($C$17=0,1,SUMPRODUCT(C11:C16, E11:E16) / $C$17)</f>
        <v>0</v>
      </c>
      <c r="F17" s="33"/>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42"/>
      <c r="BF17" s="1" t="str">
        <f>E17 = 1</f>
        <v>0</v>
      </c>
    </row>
    <row r="18" spans="1:58">
      <c r="B18" s="31"/>
      <c r="C18" s="35"/>
      <c r="D18" s="35"/>
      <c r="E18" s="35"/>
      <c r="F18" s="36"/>
      <c r="G18" s="37" t="str">
        <f>E17 &gt;= 0.02</f>
        <v>0</v>
      </c>
      <c r="H18" s="38" t="str">
        <f>E17 &gt;= 0.04</f>
        <v>0</v>
      </c>
      <c r="I18" s="38" t="str">
        <f>E17 &gt;= 0.06</f>
        <v>0</v>
      </c>
      <c r="J18" s="38" t="str">
        <f>E17 &gt;= 0.08</f>
        <v>0</v>
      </c>
      <c r="K18" s="38" t="str">
        <f>E17 &gt;= 0.1</f>
        <v>0</v>
      </c>
      <c r="L18" s="38" t="str">
        <f>E17 &gt;= 0.12</f>
        <v>0</v>
      </c>
      <c r="M18" s="38" t="str">
        <f>E17 &gt;= 0.14</f>
        <v>0</v>
      </c>
      <c r="N18" s="38" t="str">
        <f>E17 &gt;= 0.16</f>
        <v>0</v>
      </c>
      <c r="O18" s="38" t="str">
        <f>E17 &gt;= 0.18</f>
        <v>0</v>
      </c>
      <c r="P18" s="38" t="str">
        <f>E17 &gt;= 0.2</f>
        <v>0</v>
      </c>
      <c r="Q18" s="38" t="str">
        <f>E17 &gt;= 0.22</f>
        <v>0</v>
      </c>
      <c r="R18" s="38" t="str">
        <f>E17 &gt;= 0.24</f>
        <v>0</v>
      </c>
      <c r="S18" s="38" t="str">
        <f>E17 &gt;= 0.26</f>
        <v>0</v>
      </c>
      <c r="T18" s="38" t="str">
        <f>E17 &gt;= 0.28</f>
        <v>0</v>
      </c>
      <c r="U18" s="38" t="str">
        <f>E17 &gt;= 0.3</f>
        <v>0</v>
      </c>
      <c r="V18" s="38" t="str">
        <f>E17 &gt;= 0.32</f>
        <v>0</v>
      </c>
      <c r="W18" s="38" t="str">
        <f>E17 &gt;= 0.34</f>
        <v>0</v>
      </c>
      <c r="X18" s="38" t="str">
        <f>E17 &gt;= 0.36</f>
        <v>0</v>
      </c>
      <c r="Y18" s="38" t="str">
        <f>E17 &gt;= 0.38</f>
        <v>0</v>
      </c>
      <c r="Z18" s="38" t="str">
        <f>E17 &gt;= 0.4</f>
        <v>0</v>
      </c>
      <c r="AA18" s="38" t="str">
        <f>E17 &gt;= 0.42</f>
        <v>0</v>
      </c>
      <c r="AB18" s="38" t="str">
        <f>E17 &gt;= 0.44</f>
        <v>0</v>
      </c>
      <c r="AC18" s="38" t="str">
        <f>E17 &gt;= 0.46</f>
        <v>0</v>
      </c>
      <c r="AD18" s="38" t="str">
        <f>E17 &gt;= 0.48</f>
        <v>0</v>
      </c>
      <c r="AE18" s="38" t="str">
        <f>E17 &gt;= 0.5</f>
        <v>0</v>
      </c>
      <c r="AF18" s="38" t="str">
        <f>E17 &gt;= 0.52</f>
        <v>0</v>
      </c>
      <c r="AG18" s="38" t="str">
        <f>E17 &gt;= 0.54</f>
        <v>0</v>
      </c>
      <c r="AH18" s="38" t="str">
        <f>E17 &gt;= 0.56</f>
        <v>0</v>
      </c>
      <c r="AI18" s="38" t="str">
        <f>E17 &gt;= 0.58</f>
        <v>0</v>
      </c>
      <c r="AJ18" s="38" t="str">
        <f>E17 &gt;= 0.6</f>
        <v>0</v>
      </c>
      <c r="AK18" s="38" t="str">
        <f>E17 &gt;= 0.62</f>
        <v>0</v>
      </c>
      <c r="AL18" s="38" t="str">
        <f>E17 &gt;= 0.64</f>
        <v>0</v>
      </c>
      <c r="AM18" s="38" t="str">
        <f>E17 &gt;= 0.66</f>
        <v>0</v>
      </c>
      <c r="AN18" s="38" t="str">
        <f>E17 &gt;= 0.68</f>
        <v>0</v>
      </c>
      <c r="AO18" s="38" t="str">
        <f>E17 &gt;= 0.7</f>
        <v>0</v>
      </c>
      <c r="AP18" s="38" t="str">
        <f>E17 &gt;= 0.72</f>
        <v>0</v>
      </c>
      <c r="AQ18" s="38" t="str">
        <f>E17 &gt;= 0.74</f>
        <v>0</v>
      </c>
      <c r="AR18" s="38" t="str">
        <f>E17 &gt;= 0.76</f>
        <v>0</v>
      </c>
      <c r="AS18" s="38" t="str">
        <f>E17 &gt;= 0.78</f>
        <v>0</v>
      </c>
      <c r="AT18" s="38" t="str">
        <f>E17 &gt;= 0.8</f>
        <v>0</v>
      </c>
      <c r="AU18" s="38" t="str">
        <f>E17 &gt;= 0.82</f>
        <v>0</v>
      </c>
      <c r="AV18" s="38" t="str">
        <f>E17 &gt;= 0.84</f>
        <v>0</v>
      </c>
      <c r="AW18" s="38" t="str">
        <f>E17 &gt;= 0.86</f>
        <v>0</v>
      </c>
      <c r="AX18" s="38" t="str">
        <f>E17 &gt;= 0.88</f>
        <v>0</v>
      </c>
      <c r="AY18" s="38" t="str">
        <f>E17 &gt;= 0.9</f>
        <v>0</v>
      </c>
      <c r="AZ18" s="38" t="str">
        <f>E17 &gt;= 0.92</f>
        <v>0</v>
      </c>
      <c r="BA18" s="38" t="str">
        <f>E17 &gt;= 0.94</f>
        <v>0</v>
      </c>
      <c r="BB18" s="38" t="str">
        <f>E17 &gt;= 0.96</f>
        <v>0</v>
      </c>
      <c r="BC18" s="38" t="str">
        <f>E17 &gt;= 0.98</f>
        <v>0</v>
      </c>
      <c r="BD18" s="39" t="str">
        <f>E17 &gt;= 1</f>
        <v>0</v>
      </c>
      <c r="BE18" s="43"/>
      <c r="BF18" s="1"/>
    </row>
    <row r="19" spans="1:58">
      <c r="B19" s="31"/>
      <c r="C19" s="35"/>
      <c r="D19" s="35"/>
      <c r="E19" s="35"/>
      <c r="F19" s="40"/>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4"/>
      <c r="BF19" s="1"/>
    </row>
  </sheetData>
  <sheetProtection password="E36C" sheet="true" objects="true" scenarios="true" formatCells="true" formatColumns="true" formatRows="true" insertColumns="true" insertRows="true" insertHyperlinks="false" deleteColumns="true" deleteRows="true" selectLockedCells="false" sort="true" autoFilter="true" pivotTables="true" selectUnlockedCells="false"/>
  <mergeCells>
    <mergeCell ref="B11:B13"/>
    <mergeCell ref="C11:C13"/>
    <mergeCell ref="D11:D13"/>
    <mergeCell ref="E11:E13"/>
    <mergeCell ref="BF11:BF13"/>
    <mergeCell ref="B14:B16"/>
    <mergeCell ref="C14:C16"/>
    <mergeCell ref="D14:D16"/>
    <mergeCell ref="E14:E16"/>
    <mergeCell ref="BF14:BF16"/>
    <mergeCell ref="B17:B19"/>
    <mergeCell ref="C17:C19"/>
    <mergeCell ref="D17:D19"/>
    <mergeCell ref="E17:E19"/>
    <mergeCell ref="BF17:BF19"/>
    <mergeCell ref="F10:BE10"/>
  </mergeCells>
  <conditionalFormatting sqref="G12:BD12">
    <cfRule type="expression" dxfId="0" priority="1">
      <formula>G$12</formula>
    </cfRule>
    <cfRule type="expression" dxfId="1" priority="2">
      <formula>NOT(G$12)</formula>
    </cfRule>
  </conditionalFormatting>
  <conditionalFormatting sqref="G15:BD15">
    <cfRule type="expression" dxfId="2" priority="3">
      <formula>G$15</formula>
    </cfRule>
    <cfRule type="expression" dxfId="3" priority="4">
      <formula>NOT(G$15)</formula>
    </cfRule>
  </conditionalFormatting>
  <conditionalFormatting sqref="G18:BD18">
    <cfRule type="expression" dxfId="4" priority="5">
      <formula>G$18</formula>
    </cfRule>
    <cfRule type="expression" dxfId="5" priority="6">
      <formula>NOT(G$18)</formula>
    </cfRule>
  </conditionalFormatting>
  <conditionalFormatting sqref="E11:E19">
    <cfRule type="expression" dxfId="6" priority="7">
      <formula>TRUE</formula>
    </cfRule>
  </conditionalFormatting>
  <conditionalFormatting sqref="B11:BE16">
    <cfRule type="expression" dxfId="7" priority="8">
      <formula>OR(IF(ISNUMBER($B11),MOD($B11,2)=1,FALSE),IF(ISNUMBER($B10),MOD($B10,2)=1,FALSE),IF(ISNUMBER($B9),MOD($B9,2)=1,FALSE))</formula>
    </cfRule>
  </conditionalFormatting>
  <conditionalFormatting sqref="BF11:BF19">
    <cfRule type="expression" dxfId="8" priority="9">
      <formula>$BF11</formula>
    </cfRule>
    <cfRule type="expression" dxfId="9" priority="10">
      <formula>$BF11 = FALSE</formula>
    </cfRule>
  </conditionalFormatting>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19"/>
  <sheetViews>
    <sheetView tabSelected="0" workbookViewId="0" showGridLines="true" showRowColHeaders="0">
      <pane ySplit="10" topLeftCell="A11" activePane="bottomLeft" state="frozen"/>
      <selection pane="bottomLeft" activeCell="I11" sqref="I11:I18"/>
    </sheetView>
  </sheetViews>
  <sheetFormatPr defaultRowHeight="14.4" outlineLevelRow="0" outlineLevelCol="0"/>
  <cols>
    <col min="2" max="2" width="9.10" hidden="true" style="0"/>
    <col min="5" max="5" width="9.10" hidden="true" style="0"/>
    <col min="9" max="9" width="9.10" hidden="true" style="0"/>
    <col min="3" max="3" width="10" customWidth="true" style="0"/>
    <col min="4" max="4" width="66" customWidth="true" style="0"/>
    <col min="6" max="6" width="25" customWidth="true" style="0"/>
    <col min="7" max="7" width="66" customWidth="true" style="0"/>
    <col min="8" max="8" width="40" customWidth="true" style="0"/>
  </cols>
  <sheetData>
    <row r="2" spans="1:9">
      <c r="C2" s="3" t="s">
        <v>11</v>
      </c>
    </row>
    <row r="3" spans="1:9">
      <c r="C3" s="7" t="s">
        <v>12</v>
      </c>
    </row>
    <row r="4" spans="1:9" customHeight="1" ht="80">
      <c r="C4" s="8" t="s">
        <v>13</v>
      </c>
    </row>
    <row r="5" spans="1:9" hidden="true"/>
    <row r="6" spans="1:9" hidden="true"/>
    <row r="7" spans="1:9" hidden="true"/>
    <row r="8" spans="1:9" hidden="true"/>
    <row r="10" spans="1:9" customHeight="1" ht="32">
      <c r="C10" s="9" t="s">
        <v>14</v>
      </c>
      <c r="D10" s="9" t="s">
        <v>15</v>
      </c>
      <c r="E10" s="9" t="s">
        <v>7</v>
      </c>
      <c r="F10" s="10" t="s">
        <v>16</v>
      </c>
      <c r="G10" s="10" t="s">
        <v>17</v>
      </c>
      <c r="I10" t="s">
        <v>7</v>
      </c>
    </row>
    <row r="11" spans="1:9">
      <c r="B11" s="1">
        <v>1195912</v>
      </c>
      <c r="C11" s="5" t="s">
        <v>18</v>
      </c>
      <c r="D11" s="17" t="s">
        <v>19</v>
      </c>
      <c r="E11" s="6"/>
      <c r="F11" s="11" t="s">
        <v>20</v>
      </c>
      <c r="G11" s="12"/>
      <c r="H11" s="18" t="str">
        <f>IF(AND(
            OR(OFFSET($H11,0,-2) = "-",OFFSET($H11,0,-2) = ""),OFFSET($H11,0,-1) = ""),FALSE,TRUE)</f>
        <v>0</v>
      </c>
      <c r="I11" s="1">
        <v>1</v>
      </c>
    </row>
    <row r="12" spans="1:9">
      <c r="B12" s="1">
        <v>1195913</v>
      </c>
      <c r="C12" s="5" t="s">
        <v>21</v>
      </c>
      <c r="D12" s="17" t="s">
        <v>22</v>
      </c>
      <c r="E12" s="6"/>
      <c r="F12" s="11" t="s">
        <v>20</v>
      </c>
      <c r="G12" s="12"/>
      <c r="H12" s="18" t="str">
        <f>IF(AND(
            OR(OFFSET($H12,0,-2) = "-",OFFSET($H12,0,-2) = ""),OFFSET($H12,0,-1) = ""),FALSE,TRUE)</f>
        <v>0</v>
      </c>
      <c r="I12" s="1">
        <v>0</v>
      </c>
    </row>
    <row r="13" spans="1:9">
      <c r="B13" s="1">
        <v>1195914</v>
      </c>
      <c r="C13" s="5" t="s">
        <v>23</v>
      </c>
      <c r="D13" s="17" t="s">
        <v>24</v>
      </c>
      <c r="E13" s="6"/>
      <c r="F13" s="11" t="s">
        <v>20</v>
      </c>
      <c r="G13" s="12"/>
      <c r="H13" s="18" t="str">
        <f>IF(AND(
            OR(OFFSET($H13,0,-2) = "-",OFFSET($H13,0,-2) = ""),OFFSET($H13,0,-1) = ""),FALSE,TRUE)</f>
        <v>0</v>
      </c>
      <c r="I13" s="1">
        <v>1</v>
      </c>
    </row>
    <row r="14" spans="1:9">
      <c r="B14" s="1">
        <v>1195915</v>
      </c>
      <c r="C14" s="5" t="s">
        <v>25</v>
      </c>
      <c r="D14" s="17" t="s">
        <v>26</v>
      </c>
      <c r="E14" s="6"/>
      <c r="F14" s="11" t="s">
        <v>20</v>
      </c>
      <c r="G14" s="12"/>
      <c r="H14" s="18" t="str">
        <f>IF(AND(
            OR(OFFSET($H14,0,-2) = "-",OFFSET($H14,0,-2) = ""),OFFSET($H14,0,-1) = ""),FALSE,TRUE)</f>
        <v>0</v>
      </c>
      <c r="I14" s="1">
        <v>0</v>
      </c>
    </row>
    <row r="15" spans="1:9">
      <c r="B15" s="1">
        <v>1195916</v>
      </c>
      <c r="C15" s="5" t="s">
        <v>27</v>
      </c>
      <c r="D15" s="17" t="s">
        <v>28</v>
      </c>
      <c r="E15" s="6"/>
      <c r="F15" s="11" t="s">
        <v>20</v>
      </c>
      <c r="G15" s="12"/>
      <c r="H15" s="18" t="str">
        <f>IF(AND(
            OR(OFFSET($H15,0,-2) = "-",OFFSET($H15,0,-2) = ""),OFFSET($H15,0,-1) = ""),FALSE,TRUE)</f>
        <v>0</v>
      </c>
      <c r="I15" s="1">
        <v>1</v>
      </c>
    </row>
    <row r="16" spans="1:9">
      <c r="B16" s="1">
        <v>1195917</v>
      </c>
      <c r="C16" s="5" t="s">
        <v>29</v>
      </c>
      <c r="D16" s="17" t="s">
        <v>30</v>
      </c>
      <c r="E16" s="6"/>
      <c r="F16" s="11" t="s">
        <v>20</v>
      </c>
      <c r="G16" s="12"/>
      <c r="H16" s="18" t="str">
        <f>IF(AND(
            OR(OFFSET($H16,0,-2) = "-",OFFSET($H16,0,-2) = ""),OFFSET($H16,0,-1) = ""),FALSE,TRUE)</f>
        <v>0</v>
      </c>
      <c r="I16" s="1">
        <v>0</v>
      </c>
    </row>
    <row r="17" spans="1:9">
      <c r="B17" s="1">
        <v>1195918</v>
      </c>
      <c r="C17" s="5" t="s">
        <v>31</v>
      </c>
      <c r="D17" s="17" t="s">
        <v>32</v>
      </c>
      <c r="E17" s="6"/>
      <c r="F17" s="11" t="s">
        <v>20</v>
      </c>
      <c r="G17" s="12"/>
      <c r="H17" s="18" t="str">
        <f>IF(AND(
            OR(OFFSET($H17,0,-2) = "-",OFFSET($H17,0,-2) = ""),OFFSET($H17,0,-1) = ""),FALSE,TRUE)</f>
        <v>0</v>
      </c>
      <c r="I17" s="1">
        <v>1</v>
      </c>
    </row>
    <row r="18" spans="1:9">
      <c r="B18" s="1">
        <v>1195919</v>
      </c>
      <c r="C18" s="5" t="s">
        <v>33</v>
      </c>
      <c r="D18" s="17" t="s">
        <v>34</v>
      </c>
      <c r="E18" s="6"/>
      <c r="F18" s="11" t="s">
        <v>20</v>
      </c>
      <c r="G18" s="12"/>
      <c r="H18" s="18" t="str">
        <f>IF(AND(
            OR(OFFSET($H18,0,-2) = "-",OFFSET($H18,0,-2) = ""),OFFSET($H18,0,-1) = ""),FALSE,TRUE)</f>
        <v>0</v>
      </c>
      <c r="I18" s="1">
        <v>0</v>
      </c>
    </row>
    <row r="19" spans="1:9" customHeight="1" ht="27">
      <c r="B19">
        <v>-1</v>
      </c>
      <c r="C19" s="13" t="str">
        <f>COUNTIF(I11:I18,"&lt;&gt;-1")</f>
        <v>0</v>
      </c>
      <c r="D19" s="14"/>
      <c r="E19" s="15"/>
      <c r="F19" s="16" t="str">
        <f>IF(C19=0,1,(COUNTIF(H11:H18,TRUE)+COUNTIF(H11:H18,1)) / (C19))</f>
        <v>0</v>
      </c>
      <c r="G19" s="14"/>
    </row>
  </sheetData>
  <sheetProtection password="E36C" sheet="true" objects="true" scenarios="true" formatCells="true" formatColumns="true" formatRows="true" insertColumns="true" insertRows="true" insertHyperlinks="false" deleteColumns="true" deleteRows="true" selectLockedCells="false" sort="true" autoFilter="true" pivotTables="true" selectUnlockedCells="false"/>
  <mergeCells>
    <mergeCell ref="C4:G4"/>
    <mergeCell ref="C19:D19"/>
    <mergeCell ref="F19:G19"/>
  </mergeCells>
  <conditionalFormatting sqref="C11:G18">
    <cfRule type="expression" dxfId="10" priority="1">
      <formula>$I11=1</formula>
    </cfRule>
  </conditionalFormatting>
  <conditionalFormatting sqref="H11:H18">
    <cfRule type="expression" dxfId="11" priority="2">
      <formula>$H11=1</formula>
    </cfRule>
    <cfRule type="expression" dxfId="12" priority="3">
      <formula>$H11</formula>
    </cfRule>
    <cfRule type="expression" dxfId="13" priority="4">
      <formula>AND(NOT(ISBLANK($H11)), NOT($H11))</formula>
    </cfRule>
    <cfRule type="expression" dxfId="14" priority="5">
      <formula>NOT(ISBLANK($H11))</formula>
    </cfRule>
  </conditionalFormatting>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15"/>
  <sheetViews>
    <sheetView tabSelected="0" workbookViewId="0" showGridLines="true" showRowColHeaders="0">
      <pane ySplit="10" topLeftCell="A11" activePane="bottomLeft" state="frozen"/>
      <selection pane="bottomLeft" activeCell="I11" sqref="I11:I14"/>
    </sheetView>
  </sheetViews>
  <sheetFormatPr defaultRowHeight="14.4" outlineLevelRow="0" outlineLevelCol="0"/>
  <cols>
    <col min="2" max="2" width="9.10" hidden="true" style="0"/>
    <col min="5" max="5" width="9.10" hidden="true" style="0"/>
    <col min="9" max="9" width="9.10" hidden="true" style="0"/>
    <col min="3" max="3" width="10" customWidth="true" style="0"/>
    <col min="4" max="4" width="66" customWidth="true" style="0"/>
    <col min="6" max="6" width="25" customWidth="true" style="0"/>
    <col min="7" max="7" width="66" customWidth="true" style="0"/>
    <col min="8" max="8" width="40" customWidth="true" style="0"/>
  </cols>
  <sheetData>
    <row r="2" spans="1:9">
      <c r="C2" s="3" t="s">
        <v>35</v>
      </c>
    </row>
    <row r="3" spans="1:9">
      <c r="C3" s="7" t="s">
        <v>36</v>
      </c>
    </row>
    <row r="4" spans="1:9" customHeight="1" ht="32">
      <c r="C4" s="8" t="s">
        <v>37</v>
      </c>
    </row>
    <row r="5" spans="1:9" hidden="true"/>
    <row r="6" spans="1:9" hidden="true"/>
    <row r="7" spans="1:9" hidden="true"/>
    <row r="8" spans="1:9" hidden="true"/>
    <row r="10" spans="1:9" customHeight="1" ht="32">
      <c r="C10" s="9" t="s">
        <v>14</v>
      </c>
      <c r="D10" s="9" t="s">
        <v>15</v>
      </c>
      <c r="E10" s="9" t="s">
        <v>7</v>
      </c>
      <c r="F10" s="10" t="s">
        <v>16</v>
      </c>
      <c r="G10" s="10" t="s">
        <v>17</v>
      </c>
      <c r="I10" t="s">
        <v>7</v>
      </c>
    </row>
    <row r="11" spans="1:9">
      <c r="B11" s="1">
        <v>1195921</v>
      </c>
      <c r="C11" s="5" t="s">
        <v>38</v>
      </c>
      <c r="D11" s="17" t="s">
        <v>39</v>
      </c>
      <c r="E11" s="6"/>
      <c r="F11" s="11" t="s">
        <v>20</v>
      </c>
      <c r="G11" s="12"/>
      <c r="H11" s="18" t="str">
        <f>IF(AND(
            OR(OFFSET($H11,0,-2) = "-",OFFSET($H11,0,-2) = ""),OFFSET($H11,0,-1) = ""),FALSE,TRUE)</f>
        <v>0</v>
      </c>
      <c r="I11" s="1">
        <v>1</v>
      </c>
    </row>
    <row r="12" spans="1:9">
      <c r="B12" s="1">
        <v>1195922</v>
      </c>
      <c r="C12" s="5" t="s">
        <v>40</v>
      </c>
      <c r="D12" s="17" t="s">
        <v>41</v>
      </c>
      <c r="E12" s="6"/>
      <c r="F12" s="11" t="s">
        <v>20</v>
      </c>
      <c r="G12" s="12"/>
      <c r="H12" s="18" t="str">
        <f>IF(AND(
            OR(OFFSET($H12,0,-2) = "-",OFFSET($H12,0,-2) = ""),OFFSET($H12,0,-1) = ""),FALSE,TRUE)</f>
        <v>0</v>
      </c>
      <c r="I12" s="1">
        <v>0</v>
      </c>
    </row>
    <row r="13" spans="1:9">
      <c r="B13" s="1">
        <v>1195923</v>
      </c>
      <c r="C13" s="5" t="s">
        <v>42</v>
      </c>
      <c r="D13" s="17" t="s">
        <v>43</v>
      </c>
      <c r="E13" s="6"/>
      <c r="F13" s="11" t="s">
        <v>20</v>
      </c>
      <c r="G13" s="12"/>
      <c r="H13" s="18" t="str">
        <f>IF(AND(
            OR(OFFSET($H13,0,-2) = "-",OFFSET($H13,0,-2) = ""),OFFSET($H13,0,-1) = ""),FALSE,TRUE)</f>
        <v>0</v>
      </c>
      <c r="I13" s="1">
        <v>1</v>
      </c>
    </row>
    <row r="14" spans="1:9">
      <c r="B14" s="1">
        <v>1195924</v>
      </c>
      <c r="C14" s="5" t="s">
        <v>44</v>
      </c>
      <c r="D14" s="17" t="s">
        <v>45</v>
      </c>
      <c r="E14" s="6"/>
      <c r="F14" s="11" t="s">
        <v>20</v>
      </c>
      <c r="G14" s="12"/>
      <c r="H14" s="18" t="str">
        <f>IF(AND(
            OR(OFFSET($H14,0,-2) = "-",OFFSET($H14,0,-2) = ""),OFFSET($H14,0,-1) = ""),FALSE,TRUE)</f>
        <v>0</v>
      </c>
      <c r="I14" s="1">
        <v>0</v>
      </c>
    </row>
    <row r="15" spans="1:9" customHeight="1" ht="27">
      <c r="B15">
        <v>-1</v>
      </c>
      <c r="C15" s="13" t="str">
        <f>COUNTIF(I11:I14,"&lt;&gt;-1")</f>
        <v>0</v>
      </c>
      <c r="D15" s="14"/>
      <c r="E15" s="15"/>
      <c r="F15" s="16" t="str">
        <f>IF(C15=0,1,(COUNTIF(H11:H14,TRUE)+COUNTIF(H11:H14,1)) / (C15))</f>
        <v>0</v>
      </c>
      <c r="G15" s="14"/>
    </row>
  </sheetData>
  <sheetProtection password="E36C" sheet="true" objects="true" scenarios="true" formatCells="true" formatColumns="true" formatRows="true" insertColumns="true" insertRows="true" insertHyperlinks="false" deleteColumns="true" deleteRows="true" selectLockedCells="false" sort="true" autoFilter="true" pivotTables="true" selectUnlockedCells="false"/>
  <mergeCells>
    <mergeCell ref="C4:G4"/>
    <mergeCell ref="C15:D15"/>
    <mergeCell ref="F15:G15"/>
  </mergeCells>
  <conditionalFormatting sqref="C11:G14">
    <cfRule type="expression" dxfId="10" priority="1">
      <formula>$I11=1</formula>
    </cfRule>
  </conditionalFormatting>
  <conditionalFormatting sqref="H11:H14">
    <cfRule type="expression" dxfId="11" priority="2">
      <formula>$H11=1</formula>
    </cfRule>
    <cfRule type="expression" dxfId="12" priority="3">
      <formula>$H11</formula>
    </cfRule>
    <cfRule type="expression" dxfId="13" priority="4">
      <formula>AND(NOT(ISBLANK($H11)), NOT($H11))</formula>
    </cfRule>
    <cfRule type="expression" dxfId="14" priority="5">
      <formula>NOT(ISBLANK($H11))</formula>
    </cfRule>
  </conditionalFormatting>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A1"/>
    </sheetView>
  </sheetViews>
  <sheetFormatPr defaultRowHeight="14.4" outlineLevelRow="0" outlineLevelCol="0"/>
  <sheetData>
    <row r="1" spans="1:1">
      <c r="A1" s="1"/>
    </row>
  </sheetData>
  <sheetProtection password="E36C" sheet="true" objects="true" scenarios="true" formatCells="true" formatColumns="true" formatRows="true" insertColumns="true" insertRows="true" insertHyperlinks="true" deleteColumns="true" deleteRows="true" selectLockedCells="true" sort="true" autoFilter="true" pivotTables="true" selectUnlockedCells="tru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Summary</vt:lpstr>
      <vt:lpstr>1</vt:lpstr>
      <vt:lpstr>2</vt:lpstr>
      <vt:lpstr>Response Options (hidden)</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Bonfire</dc:creator>
  <cp:lastModifiedBy>Bonfire</cp:lastModifiedBy>
  <dcterms:created xsi:type="dcterms:W3CDTF">2022-06-23T20:36:59+00:00</dcterms:created>
  <dcterms:modified xsi:type="dcterms:W3CDTF">2022-06-23T20:36:59+00:00</dcterms:modified>
  <dc:title>Questionnaire Response Template</dc:title>
  <dc:description/>
  <dc:subject/>
  <cp:keywords/>
  <cp:category/>
</cp:coreProperties>
</file>